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<sst xmlns="http://schemas.openxmlformats.org/spreadsheetml/2006/main" count="351" uniqueCount="205">
  <si>
    <t>2021年三亚市公办幼儿园公开招聘拟聘用人员名单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</si>
  <si>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</si>
  <si>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</si>
  <si>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</si>
  <si>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</si>
  <si>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</si>
  <si>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</si>
  <si>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</si>
  <si>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</si>
  <si>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</si>
  <si>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黎丹嫔</t>
  </si>
  <si>
    <t>女</t>
  </si>
  <si>
    <t>1993.04</t>
  </si>
  <si>
    <t>460****228</t>
  </si>
  <si>
    <t>哈尔滨师范大学</t>
  </si>
  <si>
    <t>学前教育</t>
  </si>
  <si>
    <t>本科</t>
  </si>
  <si>
    <t>0113-教师</t>
  </si>
  <si>
    <t>吴晶晶</t>
  </si>
  <si>
    <t>460****212X</t>
  </si>
  <si>
    <t>海南师范大学</t>
  </si>
  <si>
    <t>李秋妹</t>
  </si>
  <si>
    <t>460****3226</t>
  </si>
  <si>
    <t>汉语言文学</t>
  </si>
  <si>
    <t>叶抚璋</t>
  </si>
  <si>
    <t>460****1643</t>
  </si>
  <si>
    <t>王吉南</t>
  </si>
  <si>
    <t>460****0024</t>
  </si>
  <si>
    <t>国家开放大学</t>
  </si>
  <si>
    <t>汪坤妹</t>
  </si>
  <si>
    <t>469****7324</t>
  </si>
  <si>
    <t>荆州职业技术学院</t>
  </si>
  <si>
    <t>专科</t>
  </si>
  <si>
    <t>0111-教师</t>
  </si>
  <si>
    <t>陈波</t>
  </si>
  <si>
    <t>460****3424</t>
  </si>
  <si>
    <t>琼台师范学院</t>
  </si>
  <si>
    <t>李思玲</t>
  </si>
  <si>
    <t>460****6646</t>
  </si>
  <si>
    <t>广西外国语学院</t>
  </si>
  <si>
    <t>本科学士</t>
  </si>
  <si>
    <t>1988.09</t>
  </si>
  <si>
    <t>412****0388</t>
  </si>
  <si>
    <t>研究生/硕士学位</t>
  </si>
  <si>
    <t>0114-教师</t>
  </si>
  <si>
    <t>1997.10</t>
  </si>
  <si>
    <t>460****7222</t>
  </si>
  <si>
    <t>大专</t>
  </si>
  <si>
    <t>王振</t>
  </si>
  <si>
    <t>1986.03</t>
  </si>
  <si>
    <t>411****0725</t>
  </si>
  <si>
    <t>南阳师范学院</t>
  </si>
  <si>
    <t>0117-教师</t>
  </si>
  <si>
    <t>1981.05</t>
  </si>
  <si>
    <t>460****3721</t>
  </si>
  <si>
    <t>0106-园长</t>
  </si>
  <si>
    <t>1983.11</t>
  </si>
  <si>
    <t>460****0025</t>
  </si>
  <si>
    <t>0107_副园长</t>
  </si>
  <si>
    <t>张海波</t>
  </si>
  <si>
    <t>460****4000</t>
  </si>
  <si>
    <t>海南职业技术学院</t>
  </si>
  <si>
    <t>商务英语（五年一贯制）</t>
  </si>
  <si>
    <t>0103-园长</t>
  </si>
  <si>
    <t>吴少敏</t>
  </si>
  <si>
    <t>460****5044</t>
  </si>
  <si>
    <t>教育学</t>
  </si>
  <si>
    <t>王远见</t>
  </si>
  <si>
    <t>1992.05</t>
  </si>
  <si>
    <t>220****6721</t>
  </si>
  <si>
    <t>北京师范大学</t>
  </si>
  <si>
    <t>教育管理</t>
  </si>
  <si>
    <t>0104-园长</t>
  </si>
  <si>
    <t>林艺真</t>
  </si>
  <si>
    <t>1998.06</t>
  </si>
  <si>
    <t>460****4788</t>
  </si>
  <si>
    <t>本科/
教育学学士</t>
  </si>
  <si>
    <t>0110-教师</t>
  </si>
  <si>
    <t>郑月艳</t>
  </si>
  <si>
    <t>1996.08</t>
  </si>
  <si>
    <t>460****262X</t>
  </si>
  <si>
    <t>重庆人文科技学院</t>
  </si>
  <si>
    <t>李佳莲</t>
  </si>
  <si>
    <t>1997.07</t>
  </si>
  <si>
    <t>511****8129</t>
  </si>
  <si>
    <t>海南热带海洋学院</t>
  </si>
  <si>
    <t>学前教育（师范）</t>
  </si>
  <si>
    <t>王瑶</t>
  </si>
  <si>
    <t>1995.09</t>
  </si>
  <si>
    <t>460****8522</t>
  </si>
  <si>
    <t>0115-教师</t>
  </si>
  <si>
    <t>罗梅</t>
  </si>
  <si>
    <t>1993.03</t>
  </si>
  <si>
    <t>460****452X</t>
  </si>
  <si>
    <t>西安翻译学院</t>
  </si>
  <si>
    <t>英语</t>
  </si>
  <si>
    <t>本科/
文学学士</t>
  </si>
  <si>
    <t>张国敏</t>
  </si>
  <si>
    <t>1995.02</t>
  </si>
  <si>
    <t>460****0526</t>
  </si>
  <si>
    <t>郭小绵</t>
  </si>
  <si>
    <t>1994.10</t>
  </si>
  <si>
    <t>460****5389</t>
  </si>
  <si>
    <t>贵阳学院</t>
  </si>
  <si>
    <t>王秋琴</t>
  </si>
  <si>
    <t>1998.10</t>
  </si>
  <si>
    <t>460****6626</t>
  </si>
  <si>
    <t>0119-教师</t>
  </si>
  <si>
    <t>王英美</t>
  </si>
  <si>
    <t>1998.02</t>
  </si>
  <si>
    <t>460****208X</t>
  </si>
  <si>
    <t>0124-教师</t>
  </si>
  <si>
    <t>段婧慧</t>
  </si>
  <si>
    <t>1988.12</t>
  </si>
  <si>
    <t>370****1220</t>
  </si>
  <si>
    <t>沈阳音乐学院</t>
  </si>
  <si>
    <t>音乐学（民族声乐教育）</t>
  </si>
  <si>
    <t>陈蕾</t>
  </si>
  <si>
    <t>1994.08</t>
  </si>
  <si>
    <t>500****414X</t>
  </si>
  <si>
    <t>西南大学</t>
  </si>
  <si>
    <t>1987.09</t>
  </si>
  <si>
    <t>460****4525</t>
  </si>
  <si>
    <t>海南外国语职业学院</t>
  </si>
  <si>
    <t>应用英语</t>
  </si>
  <si>
    <t>0112-教师</t>
  </si>
  <si>
    <t>2000.04</t>
  </si>
  <si>
    <t>533****0048</t>
  </si>
  <si>
    <t>云南工商学院</t>
  </si>
  <si>
    <t>0122-教师</t>
  </si>
  <si>
    <t>1984.04</t>
  </si>
  <si>
    <t>450****0748</t>
  </si>
  <si>
    <t>中央广播电视大学</t>
  </si>
  <si>
    <t>会计学</t>
  </si>
  <si>
    <t>大学本科</t>
  </si>
  <si>
    <t>0220-财务</t>
  </si>
  <si>
    <t>1994.01</t>
  </si>
  <si>
    <t>362****2722</t>
  </si>
  <si>
    <t>江西师范大学</t>
  </si>
  <si>
    <t>0101-园长</t>
  </si>
  <si>
    <t>吴健娜</t>
  </si>
  <si>
    <t>1997.03</t>
  </si>
  <si>
    <t>460****2624</t>
  </si>
  <si>
    <t>新乡学院</t>
  </si>
  <si>
    <t>本科/管理学学士</t>
  </si>
  <si>
    <t>460****2840</t>
  </si>
  <si>
    <t>0109-教师</t>
  </si>
  <si>
    <t>469****2747</t>
  </si>
  <si>
    <t>460****182X</t>
  </si>
  <si>
    <t>520****3069</t>
  </si>
  <si>
    <t>460****5228</t>
  </si>
  <si>
    <t>460****3927</t>
  </si>
  <si>
    <t>460****0027</t>
  </si>
  <si>
    <t>469****3329</t>
  </si>
  <si>
    <t>460****0043</t>
  </si>
  <si>
    <t>460****0052</t>
  </si>
  <si>
    <t>231****2022</t>
  </si>
  <si>
    <t>460****002X</t>
  </si>
  <si>
    <t>610****0041</t>
  </si>
  <si>
    <t>460****2820</t>
  </si>
  <si>
    <t>460****0222</t>
  </si>
  <si>
    <t>460****2629</t>
  </si>
  <si>
    <t>460****5625</t>
  </si>
  <si>
    <t>460****2728</t>
  </si>
  <si>
    <t>460****0280</t>
  </si>
  <si>
    <t>460****0924</t>
  </si>
  <si>
    <t>460****0028</t>
  </si>
  <si>
    <t>460****222X</t>
  </si>
  <si>
    <t>460****5102</t>
  </si>
  <si>
    <t>469****6020</t>
  </si>
  <si>
    <t>0116-教师</t>
  </si>
  <si>
    <t>460****0029</t>
  </si>
  <si>
    <t>460****4466</t>
  </si>
  <si>
    <t>460****1827</t>
  </si>
  <si>
    <t>0118-教师</t>
  </si>
  <si>
    <t>460****3022</t>
  </si>
  <si>
    <t>460****2947</t>
  </si>
  <si>
    <t>朱万联</t>
  </si>
  <si>
    <t>1995-01-19</t>
  </si>
  <si>
    <t>469****5322</t>
  </si>
  <si>
    <t>0123-教师</t>
  </si>
  <si>
    <t>许江霞</t>
  </si>
  <si>
    <t>1993-06-03</t>
  </si>
  <si>
    <t>460****3220</t>
  </si>
  <si>
    <t>湖北大学</t>
  </si>
  <si>
    <t>韦慧彦</t>
  </si>
  <si>
    <t>1996-08-23</t>
  </si>
  <si>
    <t>469****488X</t>
  </si>
  <si>
    <t>琼台师院学院</t>
  </si>
  <si>
    <t>施艳梅</t>
  </si>
  <si>
    <t>1993-03-11</t>
  </si>
  <si>
    <t>460****3362</t>
  </si>
  <si>
    <t>广西师范大学</t>
  </si>
  <si>
    <t>蒋淋</t>
  </si>
  <si>
    <t>1998-01-12</t>
  </si>
  <si>
    <t>431****3421</t>
  </si>
  <si>
    <t>小学教育</t>
  </si>
  <si>
    <t>何蔡瑾</t>
  </si>
  <si>
    <t>1996-07-21</t>
  </si>
  <si>
    <t>460****2920</t>
  </si>
  <si>
    <t>学前教育英语方向</t>
  </si>
  <si>
    <t>方资粹</t>
  </si>
  <si>
    <t>1996-01-04</t>
  </si>
  <si>
    <t>460****562X</t>
  </si>
  <si>
    <t>学前教育（语文方向）(师范)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</si>
</sst>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workbookViewId="0">
      <selection activeCell="L15" sqref="L15"/>
    </sheetView>
  </sheetViews>
  <sheetFormatPr defaultColWidth="9" defaultRowHeight="13.5"/>
  <cols>
    <col min="1" max="1" width="5.5" customWidth="1"/>
    <col min="3" max="3" width="7.5" customWidth="1"/>
    <col min="4" max="4" width="12.125" customWidth="1"/>
    <col min="5" max="6" width="19.75" customWidth="1"/>
    <col min="7" max="7" width="12.125" customWidth="1"/>
    <col min="8" max="8" width="10.5" customWidth="1"/>
    <col min="9" max="9" width="11.87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4.25" spans="1:9">
      <c r="A3" s="3">
        <v>1</v>
      </c>
      <c r="B3" s="4" t="s">
        <v>10</v>
      </c>
      <c r="C3" s="3" t="s">
        <v>11</v>
      </c>
      <c r="D3" s="5" t="s">
        <v>12</v>
      </c>
      <c r="E3" s="13" t="s">
        <v>13</v>
      </c>
      <c r="F3" s="3" t="s">
        <v>14</v>
      </c>
      <c r="G3" s="7" t="s">
        <v>15</v>
      </c>
      <c r="H3" s="3" t="s">
        <v>16</v>
      </c>
      <c r="I3" s="11" t="s">
        <v>17</v>
      </c>
    </row>
    <row r="4" ht="14.25" spans="1:9">
      <c r="A4" s="3">
        <v>2</v>
      </c>
      <c r="B4" s="3" t="s">
        <v>18</v>
      </c>
      <c r="C4" s="3" t="s">
        <v>11</v>
      </c>
      <c r="D4" s="3">
        <v>1999.05</v>
      </c>
      <c r="E4" s="6" t="s">
        <v>19</v>
      </c>
      <c r="F4" s="3" t="s">
        <v>20</v>
      </c>
      <c r="G4" s="7" t="s">
        <v>15</v>
      </c>
      <c r="H4" s="3" t="s">
        <v>16</v>
      </c>
      <c r="I4" s="11" t="s">
        <v>17</v>
      </c>
    </row>
    <row r="5" ht="14.25" spans="1:9">
      <c r="A5" s="3">
        <v>3</v>
      </c>
      <c r="B5" s="3" t="s">
        <v>21</v>
      </c>
      <c r="C5" s="3" t="s">
        <v>11</v>
      </c>
      <c r="D5" s="5">
        <v>1989.08</v>
      </c>
      <c r="E5" s="6" t="s">
        <v>22</v>
      </c>
      <c r="F5" s="3" t="s">
        <v>20</v>
      </c>
      <c r="G5" s="7" t="s">
        <v>23</v>
      </c>
      <c r="H5" s="3" t="s">
        <v>16</v>
      </c>
      <c r="I5" s="11" t="s">
        <v>17</v>
      </c>
    </row>
    <row r="6" ht="14.25" spans="1:9">
      <c r="A6" s="3">
        <v>4</v>
      </c>
      <c r="B6" s="3" t="s">
        <v>24</v>
      </c>
      <c r="C6" s="3" t="s">
        <v>11</v>
      </c>
      <c r="D6" s="8">
        <v>1992.1</v>
      </c>
      <c r="E6" s="6" t="s">
        <v>25</v>
      </c>
      <c r="F6" s="3" t="s">
        <v>20</v>
      </c>
      <c r="G6" s="7" t="s">
        <v>15</v>
      </c>
      <c r="H6" s="3" t="s">
        <v>16</v>
      </c>
      <c r="I6" s="11" t="s">
        <v>17</v>
      </c>
    </row>
    <row r="7" ht="14.25" spans="1:9">
      <c r="A7" s="3">
        <v>5</v>
      </c>
      <c r="B7" s="3" t="s">
        <v>26</v>
      </c>
      <c r="C7" s="3" t="s">
        <v>11</v>
      </c>
      <c r="D7" s="5">
        <v>1988.11</v>
      </c>
      <c r="E7" s="6" t="s">
        <v>27</v>
      </c>
      <c r="F7" s="3" t="s">
        <v>28</v>
      </c>
      <c r="G7" s="7" t="s">
        <v>15</v>
      </c>
      <c r="H7" s="3" t="s">
        <v>16</v>
      </c>
      <c r="I7" s="11" t="s">
        <v>17</v>
      </c>
    </row>
    <row r="8" ht="14.25" spans="1:9">
      <c r="A8" s="3">
        <v>6</v>
      </c>
      <c r="B8" s="3" t="s">
        <v>29</v>
      </c>
      <c r="C8" s="3" t="s">
        <v>11</v>
      </c>
      <c r="D8" s="3">
        <v>2000.11</v>
      </c>
      <c r="E8" s="6" t="s">
        <v>30</v>
      </c>
      <c r="F8" s="3" t="s">
        <v>31</v>
      </c>
      <c r="G8" s="7" t="s">
        <v>15</v>
      </c>
      <c r="H8" s="3" t="s">
        <v>32</v>
      </c>
      <c r="I8" s="11" t="s">
        <v>33</v>
      </c>
    </row>
    <row r="9" ht="14.25" spans="1:9">
      <c r="A9" s="3">
        <v>7</v>
      </c>
      <c r="B9" s="3" t="s">
        <v>34</v>
      </c>
      <c r="C9" s="3" t="s">
        <v>11</v>
      </c>
      <c r="D9" s="3">
        <v>2000.07</v>
      </c>
      <c r="E9" s="6" t="s">
        <v>35</v>
      </c>
      <c r="F9" s="3" t="s">
        <v>36</v>
      </c>
      <c r="G9" s="7" t="s">
        <v>15</v>
      </c>
      <c r="H9" s="3" t="s">
        <v>32</v>
      </c>
      <c r="I9" s="11" t="s">
        <v>33</v>
      </c>
    </row>
    <row r="10" ht="14.25" spans="1:9">
      <c r="A10" s="3">
        <v>8</v>
      </c>
      <c r="B10" s="3" t="s">
        <v>37</v>
      </c>
      <c r="C10" s="3" t="s">
        <v>11</v>
      </c>
      <c r="D10" s="3">
        <v>1997.05</v>
      </c>
      <c r="E10" s="6" t="s">
        <v>38</v>
      </c>
      <c r="F10" s="3" t="s">
        <v>39</v>
      </c>
      <c r="G10" s="7" t="s">
        <v>15</v>
      </c>
      <c r="H10" s="3" t="s">
        <v>40</v>
      </c>
      <c r="I10" s="11" t="s">
        <v>33</v>
      </c>
    </row>
    <row r="11" ht="28.5" spans="1:9">
      <c r="A11" s="3">
        <v>9</v>
      </c>
      <c r="B11" s="9" t="str">
        <f>"李冰冰"</f>
        <v>李冰冰</v>
      </c>
      <c r="C11" s="9" t="str">
        <f t="shared" ref="C11:C15" si="0">"女"</f>
        <v>女</v>
      </c>
      <c r="D11" s="10" t="s">
        <v>41</v>
      </c>
      <c r="E11" s="6" t="s">
        <v>42</v>
      </c>
      <c r="F11" s="9" t="str">
        <f>"安徽农业大学"</f>
        <v>安徽农业大学</v>
      </c>
      <c r="G11" s="9" t="str">
        <f>"营养与食品卫生学"</f>
        <v>营养与食品卫生学</v>
      </c>
      <c r="H11" s="10" t="s">
        <v>43</v>
      </c>
      <c r="I11" s="9" t="s">
        <v>44</v>
      </c>
    </row>
    <row r="12" ht="28.5" spans="1:9">
      <c r="A12" s="3">
        <v>10</v>
      </c>
      <c r="B12" s="9" t="str">
        <f>"顾婧芠"</f>
        <v>顾婧芠</v>
      </c>
      <c r="C12" s="9" t="str">
        <f t="shared" si="0"/>
        <v>女</v>
      </c>
      <c r="D12" s="10" t="s">
        <v>45</v>
      </c>
      <c r="E12" s="6" t="s">
        <v>46</v>
      </c>
      <c r="F12" s="9" t="str">
        <f t="shared" ref="F12:F15" si="1">"海南师范大学"</f>
        <v>海南师范大学</v>
      </c>
      <c r="G12" s="9" t="str">
        <f>"学前教育专业"</f>
        <v>学前教育专业</v>
      </c>
      <c r="H12" s="10" t="s">
        <v>47</v>
      </c>
      <c r="I12" s="12" t="s">
        <v>44</v>
      </c>
    </row>
    <row r="13" ht="14.25" spans="1:9">
      <c r="A13" s="3">
        <v>11</v>
      </c>
      <c r="B13" s="9" t="s">
        <v>48</v>
      </c>
      <c r="C13" s="9" t="s">
        <v>11</v>
      </c>
      <c r="D13" s="10" t="s">
        <v>49</v>
      </c>
      <c r="E13" s="6" t="s">
        <v>50</v>
      </c>
      <c r="F13" s="9" t="s">
        <v>51</v>
      </c>
      <c r="G13" s="9" t="s">
        <v>23</v>
      </c>
      <c r="H13" s="10" t="s">
        <v>16</v>
      </c>
      <c r="I13" s="12" t="s">
        <v>52</v>
      </c>
    </row>
    <row r="14" ht="14.25" spans="1:9">
      <c r="A14" s="3">
        <v>12</v>
      </c>
      <c r="B14" s="9" t="str">
        <f>"周挺玉"</f>
        <v>周挺玉</v>
      </c>
      <c r="C14" s="9" t="str">
        <f t="shared" si="0"/>
        <v>女</v>
      </c>
      <c r="D14" s="10" t="s">
        <v>53</v>
      </c>
      <c r="E14" s="6" t="s">
        <v>54</v>
      </c>
      <c r="F14" s="9" t="str">
        <f t="shared" si="1"/>
        <v>海南师范大学</v>
      </c>
      <c r="G14" s="9" t="str">
        <f>"教育管理"</f>
        <v>教育管理</v>
      </c>
      <c r="H14" s="10" t="s">
        <v>16</v>
      </c>
      <c r="I14" s="9" t="s">
        <v>55</v>
      </c>
    </row>
    <row r="15" ht="14.25" spans="1:9">
      <c r="A15" s="3">
        <v>13</v>
      </c>
      <c r="B15" s="9" t="str">
        <f>"黄荣婷"</f>
        <v>黄荣婷</v>
      </c>
      <c r="C15" s="9" t="str">
        <f t="shared" si="0"/>
        <v>女</v>
      </c>
      <c r="D15" s="10" t="s">
        <v>56</v>
      </c>
      <c r="E15" s="6" t="s">
        <v>57</v>
      </c>
      <c r="F15" s="9" t="str">
        <f t="shared" si="1"/>
        <v>海南师范大学</v>
      </c>
      <c r="G15" s="9" t="str">
        <f>"教育学"</f>
        <v>教育学</v>
      </c>
      <c r="H15" s="10" t="s">
        <v>16</v>
      </c>
      <c r="I15" s="9" t="s">
        <v>58</v>
      </c>
    </row>
    <row r="16" ht="42.75" spans="1:9">
      <c r="A16" s="3">
        <v>14</v>
      </c>
      <c r="B16" s="3" t="s">
        <v>59</v>
      </c>
      <c r="C16" s="5" t="s">
        <v>11</v>
      </c>
      <c r="D16" s="3">
        <v>1989.04</v>
      </c>
      <c r="E16" s="6" t="s">
        <v>60</v>
      </c>
      <c r="F16" s="3" t="s">
        <v>61</v>
      </c>
      <c r="G16" s="3" t="s">
        <v>62</v>
      </c>
      <c r="H16" s="3" t="s">
        <v>47</v>
      </c>
      <c r="I16" s="3" t="s">
        <v>63</v>
      </c>
    </row>
    <row r="17" ht="14.25" spans="1:9">
      <c r="A17" s="3">
        <v>15</v>
      </c>
      <c r="B17" s="3" t="s">
        <v>64</v>
      </c>
      <c r="C17" s="5" t="s">
        <v>11</v>
      </c>
      <c r="D17" s="3">
        <v>1991.03</v>
      </c>
      <c r="E17" s="6" t="s">
        <v>65</v>
      </c>
      <c r="F17" s="3" t="s">
        <v>20</v>
      </c>
      <c r="G17" s="3" t="s">
        <v>66</v>
      </c>
      <c r="H17" s="3" t="s">
        <v>16</v>
      </c>
      <c r="I17" s="3" t="s">
        <v>63</v>
      </c>
    </row>
    <row r="18" ht="14.25" spans="1:9">
      <c r="A18" s="3">
        <v>16</v>
      </c>
      <c r="B18" s="3" t="s">
        <v>67</v>
      </c>
      <c r="C18" s="5" t="s">
        <v>11</v>
      </c>
      <c r="D18" s="5" t="s">
        <v>68</v>
      </c>
      <c r="E18" s="6" t="s">
        <v>69</v>
      </c>
      <c r="F18" s="5" t="s">
        <v>70</v>
      </c>
      <c r="G18" s="5" t="s">
        <v>71</v>
      </c>
      <c r="H18" s="3" t="s">
        <v>16</v>
      </c>
      <c r="I18" s="3" t="s">
        <v>72</v>
      </c>
    </row>
    <row r="19" ht="42.75" spans="1:9">
      <c r="A19" s="3">
        <v>17</v>
      </c>
      <c r="B19" s="5" t="s">
        <v>73</v>
      </c>
      <c r="C19" s="5" t="s">
        <v>11</v>
      </c>
      <c r="D19" s="5" t="s">
        <v>74</v>
      </c>
      <c r="E19" s="6" t="s">
        <v>75</v>
      </c>
      <c r="F19" s="5" t="s">
        <v>36</v>
      </c>
      <c r="G19" s="10" t="s">
        <v>15</v>
      </c>
      <c r="H19" s="5" t="s">
        <v>76</v>
      </c>
      <c r="I19" s="5" t="s">
        <v>77</v>
      </c>
    </row>
    <row r="20" ht="42.75" spans="1:9">
      <c r="A20" s="3">
        <v>18</v>
      </c>
      <c r="B20" s="5" t="s">
        <v>78</v>
      </c>
      <c r="C20" s="5" t="s">
        <v>11</v>
      </c>
      <c r="D20" s="5" t="s">
        <v>79</v>
      </c>
      <c r="E20" s="6" t="s">
        <v>80</v>
      </c>
      <c r="F20" s="5" t="s">
        <v>81</v>
      </c>
      <c r="G20" s="10" t="s">
        <v>15</v>
      </c>
      <c r="H20" s="5" t="s">
        <v>76</v>
      </c>
      <c r="I20" s="5" t="s">
        <v>77</v>
      </c>
    </row>
    <row r="21" ht="42.75" spans="1:9">
      <c r="A21" s="3">
        <v>19</v>
      </c>
      <c r="B21" s="5" t="s">
        <v>82</v>
      </c>
      <c r="C21" s="5" t="s">
        <v>11</v>
      </c>
      <c r="D21" s="5" t="s">
        <v>83</v>
      </c>
      <c r="E21" s="6" t="s">
        <v>84</v>
      </c>
      <c r="F21" s="5" t="s">
        <v>85</v>
      </c>
      <c r="G21" s="5" t="s">
        <v>86</v>
      </c>
      <c r="H21" s="5" t="s">
        <v>76</v>
      </c>
      <c r="I21" s="5" t="s">
        <v>77</v>
      </c>
    </row>
    <row r="22" ht="14.25" spans="1:9">
      <c r="A22" s="3">
        <v>20</v>
      </c>
      <c r="B22" s="5" t="s">
        <v>87</v>
      </c>
      <c r="C22" s="5" t="s">
        <v>11</v>
      </c>
      <c r="D22" s="5" t="s">
        <v>88</v>
      </c>
      <c r="E22" s="6" t="s">
        <v>89</v>
      </c>
      <c r="F22" s="5" t="s">
        <v>36</v>
      </c>
      <c r="G22" s="10" t="s">
        <v>15</v>
      </c>
      <c r="H22" s="5" t="s">
        <v>47</v>
      </c>
      <c r="I22" s="5" t="s">
        <v>90</v>
      </c>
    </row>
    <row r="23" ht="28.5" spans="1:9">
      <c r="A23" s="3">
        <v>21</v>
      </c>
      <c r="B23" s="5" t="s">
        <v>91</v>
      </c>
      <c r="C23" s="5" t="s">
        <v>11</v>
      </c>
      <c r="D23" s="5" t="s">
        <v>92</v>
      </c>
      <c r="E23" s="6" t="s">
        <v>93</v>
      </c>
      <c r="F23" s="5" t="s">
        <v>94</v>
      </c>
      <c r="G23" s="5" t="s">
        <v>95</v>
      </c>
      <c r="H23" s="5" t="s">
        <v>96</v>
      </c>
      <c r="I23" s="5" t="s">
        <v>90</v>
      </c>
    </row>
    <row r="24" ht="14.25" spans="1:9">
      <c r="A24" s="3">
        <v>22</v>
      </c>
      <c r="B24" s="5" t="s">
        <v>97</v>
      </c>
      <c r="C24" s="5" t="s">
        <v>11</v>
      </c>
      <c r="D24" s="5" t="s">
        <v>98</v>
      </c>
      <c r="E24" s="6" t="s">
        <v>99</v>
      </c>
      <c r="F24" s="5" t="s">
        <v>20</v>
      </c>
      <c r="G24" s="10" t="s">
        <v>15</v>
      </c>
      <c r="H24" s="3" t="s">
        <v>16</v>
      </c>
      <c r="I24" s="5" t="s">
        <v>90</v>
      </c>
    </row>
    <row r="25" ht="42.75" spans="1:9">
      <c r="A25" s="3">
        <v>23</v>
      </c>
      <c r="B25" s="5" t="s">
        <v>100</v>
      </c>
      <c r="C25" s="5" t="s">
        <v>11</v>
      </c>
      <c r="D25" s="5" t="s">
        <v>101</v>
      </c>
      <c r="E25" s="6" t="s">
        <v>102</v>
      </c>
      <c r="F25" s="5" t="s">
        <v>103</v>
      </c>
      <c r="G25" s="10" t="s">
        <v>15</v>
      </c>
      <c r="H25" s="5" t="s">
        <v>76</v>
      </c>
      <c r="I25" s="5" t="s">
        <v>90</v>
      </c>
    </row>
    <row r="26" ht="42.75" spans="1:9">
      <c r="A26" s="3">
        <v>24</v>
      </c>
      <c r="B26" s="5" t="s">
        <v>104</v>
      </c>
      <c r="C26" s="5" t="s">
        <v>11</v>
      </c>
      <c r="D26" s="5" t="s">
        <v>105</v>
      </c>
      <c r="E26" s="6" t="s">
        <v>106</v>
      </c>
      <c r="F26" s="5" t="s">
        <v>36</v>
      </c>
      <c r="G26" s="10" t="s">
        <v>15</v>
      </c>
      <c r="H26" s="5" t="s">
        <v>76</v>
      </c>
      <c r="I26" s="5" t="s">
        <v>107</v>
      </c>
    </row>
    <row r="27" ht="14.25" spans="1:9">
      <c r="A27" s="3">
        <v>25</v>
      </c>
      <c r="B27" s="5" t="s">
        <v>108</v>
      </c>
      <c r="C27" s="5" t="s">
        <v>11</v>
      </c>
      <c r="D27" s="5" t="s">
        <v>109</v>
      </c>
      <c r="E27" s="6" t="s">
        <v>110</v>
      </c>
      <c r="F27" s="5" t="s">
        <v>36</v>
      </c>
      <c r="G27" s="10" t="s">
        <v>15</v>
      </c>
      <c r="H27" s="5" t="s">
        <v>47</v>
      </c>
      <c r="I27" s="5" t="s">
        <v>111</v>
      </c>
    </row>
    <row r="28" ht="42.75" spans="1:9">
      <c r="A28" s="3">
        <v>26</v>
      </c>
      <c r="B28" s="5" t="s">
        <v>112</v>
      </c>
      <c r="C28" s="5" t="s">
        <v>11</v>
      </c>
      <c r="D28" s="5" t="s">
        <v>113</v>
      </c>
      <c r="E28" s="6" t="s">
        <v>114</v>
      </c>
      <c r="F28" s="5" t="s">
        <v>115</v>
      </c>
      <c r="G28" s="5" t="s">
        <v>116</v>
      </c>
      <c r="H28" s="3" t="s">
        <v>96</v>
      </c>
      <c r="I28" s="5" t="s">
        <v>111</v>
      </c>
    </row>
    <row r="29" ht="14.25" spans="1:9">
      <c r="A29" s="3">
        <v>27</v>
      </c>
      <c r="B29" s="5" t="s">
        <v>117</v>
      </c>
      <c r="C29" s="5" t="s">
        <v>11</v>
      </c>
      <c r="D29" s="5" t="s">
        <v>118</v>
      </c>
      <c r="E29" s="6" t="s">
        <v>119</v>
      </c>
      <c r="F29" s="5" t="s">
        <v>120</v>
      </c>
      <c r="G29" s="10" t="s">
        <v>15</v>
      </c>
      <c r="H29" s="5" t="s">
        <v>47</v>
      </c>
      <c r="I29" s="5" t="s">
        <v>111</v>
      </c>
    </row>
    <row r="30" ht="14.25" spans="1:9">
      <c r="A30" s="3">
        <v>28</v>
      </c>
      <c r="B30" s="5" t="str">
        <f>"韩少卿"</f>
        <v>韩少卿</v>
      </c>
      <c r="C30" s="5" t="s">
        <v>11</v>
      </c>
      <c r="D30" s="5" t="s">
        <v>121</v>
      </c>
      <c r="E30" s="6" t="s">
        <v>122</v>
      </c>
      <c r="F30" s="5" t="s">
        <v>123</v>
      </c>
      <c r="G30" s="5" t="s">
        <v>124</v>
      </c>
      <c r="H30" s="5" t="s">
        <v>47</v>
      </c>
      <c r="I30" s="5" t="s">
        <v>125</v>
      </c>
    </row>
    <row r="31" ht="14.25" spans="1:9">
      <c r="A31" s="3">
        <v>29</v>
      </c>
      <c r="B31" s="5" t="str">
        <f>"张楷琴"</f>
        <v>张楷琴</v>
      </c>
      <c r="C31" s="5" t="s">
        <v>11</v>
      </c>
      <c r="D31" s="5" t="s">
        <v>126</v>
      </c>
      <c r="E31" s="6" t="s">
        <v>127</v>
      </c>
      <c r="F31" s="5" t="s">
        <v>128</v>
      </c>
      <c r="G31" s="5" t="s">
        <v>15</v>
      </c>
      <c r="H31" s="5" t="s">
        <v>47</v>
      </c>
      <c r="I31" s="5" t="s">
        <v>129</v>
      </c>
    </row>
    <row r="32" ht="14.25" spans="1:9">
      <c r="A32" s="3">
        <v>30</v>
      </c>
      <c r="B32" s="5" t="str">
        <f>"谢芳"</f>
        <v>谢芳</v>
      </c>
      <c r="C32" s="5" t="s">
        <v>11</v>
      </c>
      <c r="D32" s="5" t="s">
        <v>130</v>
      </c>
      <c r="E32" s="6" t="s">
        <v>131</v>
      </c>
      <c r="F32" s="5" t="s">
        <v>132</v>
      </c>
      <c r="G32" s="5" t="s">
        <v>133</v>
      </c>
      <c r="H32" s="5" t="s">
        <v>134</v>
      </c>
      <c r="I32" s="5" t="s">
        <v>135</v>
      </c>
    </row>
    <row r="33" ht="14.25" spans="1:9">
      <c r="A33" s="3">
        <v>31</v>
      </c>
      <c r="B33" s="5" t="str">
        <f>"董文婷"</f>
        <v>董文婷</v>
      </c>
      <c r="C33" s="5" t="s">
        <v>11</v>
      </c>
      <c r="D33" s="5" t="s">
        <v>136</v>
      </c>
      <c r="E33" s="6" t="s">
        <v>137</v>
      </c>
      <c r="F33" s="5" t="s">
        <v>138</v>
      </c>
      <c r="G33" s="5" t="s">
        <v>15</v>
      </c>
      <c r="H33" s="5" t="s">
        <v>47</v>
      </c>
      <c r="I33" s="5" t="s">
        <v>139</v>
      </c>
    </row>
    <row r="34" ht="36" customHeight="1" spans="1:9">
      <c r="A34" s="3">
        <v>32</v>
      </c>
      <c r="B34" s="5" t="s">
        <v>140</v>
      </c>
      <c r="C34" s="5" t="s">
        <v>11</v>
      </c>
      <c r="D34" s="5" t="s">
        <v>141</v>
      </c>
      <c r="E34" s="6" t="s">
        <v>142</v>
      </c>
      <c r="F34" s="5" t="s">
        <v>143</v>
      </c>
      <c r="G34" s="5" t="s">
        <v>133</v>
      </c>
      <c r="H34" s="5" t="s">
        <v>144</v>
      </c>
      <c r="I34" s="5" t="s">
        <v>135</v>
      </c>
    </row>
    <row r="35" ht="14.25" spans="1:9">
      <c r="A35" s="3">
        <v>33</v>
      </c>
      <c r="B35" s="3" t="str">
        <f>"朱美菊"</f>
        <v>朱美菊</v>
      </c>
      <c r="C35" s="9" t="str">
        <f t="shared" ref="C35:C43" si="2">"女"</f>
        <v>女</v>
      </c>
      <c r="D35" s="9" t="str">
        <f>"1998-02-06"</f>
        <v>1998-02-06</v>
      </c>
      <c r="E35" s="6" t="s">
        <v>145</v>
      </c>
      <c r="F35" s="9" t="str">
        <f>"许昌学院"</f>
        <v>许昌学院</v>
      </c>
      <c r="G35" s="9" t="str">
        <f t="shared" ref="G35:G37" si="3">"学前教育"</f>
        <v>学前教育</v>
      </c>
      <c r="H35" s="9" t="str">
        <f t="shared" ref="H35:H37" si="4">"本科"</f>
        <v>本科</v>
      </c>
      <c r="I35" s="9" t="s">
        <v>146</v>
      </c>
    </row>
    <row r="36" ht="28.5" spans="1:9">
      <c r="A36" s="3">
        <v>34</v>
      </c>
      <c r="B36" s="3" t="str">
        <f>"朱华英"</f>
        <v>朱华英</v>
      </c>
      <c r="C36" s="9" t="str">
        <f t="shared" si="2"/>
        <v>女</v>
      </c>
      <c r="D36" s="9" t="str">
        <f>"1998-06-27"</f>
        <v>1998-06-27</v>
      </c>
      <c r="E36" s="6" t="s">
        <v>147</v>
      </c>
      <c r="F36" s="9" t="str">
        <f>"西北师范大学知行学院"</f>
        <v>西北师范大学知行学院</v>
      </c>
      <c r="G36" s="9" t="str">
        <f t="shared" si="3"/>
        <v>学前教育</v>
      </c>
      <c r="H36" s="9" t="str">
        <f t="shared" si="4"/>
        <v>本科</v>
      </c>
      <c r="I36" s="9" t="s">
        <v>146</v>
      </c>
    </row>
    <row r="37" ht="28.5" spans="1:9">
      <c r="A37" s="3">
        <v>35</v>
      </c>
      <c r="B37" s="3" t="str">
        <f>"钟恒静"</f>
        <v>钟恒静</v>
      </c>
      <c r="C37" s="9" t="str">
        <f t="shared" si="2"/>
        <v>女</v>
      </c>
      <c r="D37" s="9" t="str">
        <f>"1997-08-22"</f>
        <v>1997-08-22</v>
      </c>
      <c r="E37" s="6" t="s">
        <v>148</v>
      </c>
      <c r="F37" s="9" t="str">
        <f>"云南省师范大学商学院"</f>
        <v>云南省师范大学商学院</v>
      </c>
      <c r="G37" s="9" t="str">
        <f t="shared" si="3"/>
        <v>学前教育</v>
      </c>
      <c r="H37" s="9" t="str">
        <f t="shared" si="4"/>
        <v>本科</v>
      </c>
      <c r="I37" s="9" t="s">
        <v>146</v>
      </c>
    </row>
    <row r="38" ht="28.5" spans="1:9">
      <c r="A38" s="3">
        <v>36</v>
      </c>
      <c r="B38" s="3" t="str">
        <f>"张保花"</f>
        <v>张保花</v>
      </c>
      <c r="C38" s="9" t="str">
        <f t="shared" si="2"/>
        <v>女</v>
      </c>
      <c r="D38" s="9" t="str">
        <f>"1992-12-20"</f>
        <v>1992-12-20</v>
      </c>
      <c r="E38" s="6" t="s">
        <v>149</v>
      </c>
      <c r="F38" s="9" t="str">
        <f>"海南热带海洋学院"</f>
        <v>海南热带海洋学院</v>
      </c>
      <c r="G38" s="9" t="str">
        <f>"学前教育（师范）"</f>
        <v>学前教育（师范）</v>
      </c>
      <c r="H38" s="9" t="str">
        <f t="shared" ref="H38:H41" si="5">"大专"</f>
        <v>大专</v>
      </c>
      <c r="I38" s="9" t="s">
        <v>146</v>
      </c>
    </row>
    <row r="39" ht="14.25" spans="1:9">
      <c r="A39" s="3">
        <v>37</v>
      </c>
      <c r="B39" s="3" t="str">
        <f>"许倩倩"</f>
        <v>许倩倩</v>
      </c>
      <c r="C39" s="9" t="str">
        <f t="shared" si="2"/>
        <v>女</v>
      </c>
      <c r="D39" s="9" t="str">
        <f>"1998-06-27"</f>
        <v>1998-06-27</v>
      </c>
      <c r="E39" s="6" t="s">
        <v>150</v>
      </c>
      <c r="F39" s="9" t="str">
        <f>"海南师范大学"</f>
        <v>海南师范大学</v>
      </c>
      <c r="G39" s="9" t="str">
        <f t="shared" ref="G39:G43" si="6">"学前教育"</f>
        <v>学前教育</v>
      </c>
      <c r="H39" s="9" t="str">
        <f t="shared" ref="H39:H43" si="7">"本科"</f>
        <v>本科</v>
      </c>
      <c r="I39" s="9" t="s">
        <v>146</v>
      </c>
    </row>
    <row r="40" ht="14.25" spans="1:9">
      <c r="A40" s="3">
        <v>38</v>
      </c>
      <c r="B40" s="3" t="str">
        <f>"邢丹慧"</f>
        <v>邢丹慧</v>
      </c>
      <c r="C40" s="9" t="str">
        <f t="shared" si="2"/>
        <v>女</v>
      </c>
      <c r="D40" s="9" t="str">
        <f>"2000-03-15"</f>
        <v>2000-03-15</v>
      </c>
      <c r="E40" s="6" t="s">
        <v>151</v>
      </c>
      <c r="F40" s="9" t="str">
        <f>"琼台师范学院"</f>
        <v>琼台师范学院</v>
      </c>
      <c r="G40" s="9" t="str">
        <f t="shared" si="6"/>
        <v>学前教育</v>
      </c>
      <c r="H40" s="9" t="str">
        <f t="shared" si="5"/>
        <v>大专</v>
      </c>
      <c r="I40" s="9" t="s">
        <v>146</v>
      </c>
    </row>
    <row r="41" ht="14.25" spans="1:9">
      <c r="A41" s="3">
        <v>39</v>
      </c>
      <c r="B41" s="3" t="str">
        <f>"吴少钧"</f>
        <v>吴少钧</v>
      </c>
      <c r="C41" s="9" t="str">
        <f t="shared" si="2"/>
        <v>女</v>
      </c>
      <c r="D41" s="9" t="str">
        <f>"1998-11-28"</f>
        <v>1998-11-28</v>
      </c>
      <c r="E41" s="6" t="s">
        <v>152</v>
      </c>
      <c r="F41" s="9" t="str">
        <f>"琼台师范学院"</f>
        <v>琼台师范学院</v>
      </c>
      <c r="G41" s="9" t="str">
        <f t="shared" si="6"/>
        <v>学前教育</v>
      </c>
      <c r="H41" s="9" t="str">
        <f t="shared" si="5"/>
        <v>大专</v>
      </c>
      <c r="I41" s="9" t="s">
        <v>146</v>
      </c>
    </row>
    <row r="42" ht="14.25" spans="1:9">
      <c r="A42" s="3">
        <v>40</v>
      </c>
      <c r="B42" s="3" t="str">
        <f>"韦倩"</f>
        <v>韦倩</v>
      </c>
      <c r="C42" s="9" t="str">
        <f t="shared" si="2"/>
        <v>女</v>
      </c>
      <c r="D42" s="9" t="str">
        <f>"1999-10-14"</f>
        <v>1999-10-14</v>
      </c>
      <c r="E42" s="6" t="s">
        <v>153</v>
      </c>
      <c r="F42" s="9" t="str">
        <f>"井冈山大学"</f>
        <v>井冈山大学</v>
      </c>
      <c r="G42" s="9" t="str">
        <f t="shared" si="6"/>
        <v>学前教育</v>
      </c>
      <c r="H42" s="9" t="str">
        <f t="shared" si="7"/>
        <v>本科</v>
      </c>
      <c r="I42" s="9" t="s">
        <v>146</v>
      </c>
    </row>
    <row r="43" ht="14.25" spans="1:9">
      <c r="A43" s="3">
        <v>41</v>
      </c>
      <c r="B43" s="3" t="str">
        <f>"王乙帆"</f>
        <v>王乙帆</v>
      </c>
      <c r="C43" s="9" t="str">
        <f t="shared" si="2"/>
        <v>女</v>
      </c>
      <c r="D43" s="9" t="str">
        <f>"1999-02-27"</f>
        <v>1999-02-27</v>
      </c>
      <c r="E43" s="6" t="s">
        <v>154</v>
      </c>
      <c r="F43" s="9" t="str">
        <f>"井冈山大学"</f>
        <v>井冈山大学</v>
      </c>
      <c r="G43" s="9" t="str">
        <f t="shared" si="6"/>
        <v>学前教育</v>
      </c>
      <c r="H43" s="9" t="str">
        <f t="shared" si="7"/>
        <v>本科</v>
      </c>
      <c r="I43" s="9" t="s">
        <v>146</v>
      </c>
    </row>
    <row r="44" ht="14.25" spans="1:9">
      <c r="A44" s="3">
        <v>42</v>
      </c>
      <c r="B44" s="3" t="str">
        <f>"王贤爵"</f>
        <v>王贤爵</v>
      </c>
      <c r="C44" s="9" t="str">
        <f>"男"</f>
        <v>男</v>
      </c>
      <c r="D44" s="9" t="str">
        <f>"2001-09-19"</f>
        <v>2001-09-19</v>
      </c>
      <c r="E44" s="6" t="s">
        <v>155</v>
      </c>
      <c r="F44" s="9" t="str">
        <f>"海南外国语职业学院"</f>
        <v>海南外国语职业学院</v>
      </c>
      <c r="G44" s="9" t="str">
        <f>"英语教育"</f>
        <v>英语教育</v>
      </c>
      <c r="H44" s="9" t="str">
        <f t="shared" ref="H44:H50" si="8">"大专"</f>
        <v>大专</v>
      </c>
      <c r="I44" s="9" t="s">
        <v>146</v>
      </c>
    </row>
    <row r="45" ht="14.25" spans="1:9">
      <c r="A45" s="3">
        <v>43</v>
      </c>
      <c r="B45" s="3" t="str">
        <f>"孙铭微"</f>
        <v>孙铭微</v>
      </c>
      <c r="C45" s="9" t="str">
        <f t="shared" ref="C45:C63" si="9">"女"</f>
        <v>女</v>
      </c>
      <c r="D45" s="9" t="str">
        <f>"1998-05-17"</f>
        <v>1998-05-17</v>
      </c>
      <c r="E45" s="6" t="s">
        <v>156</v>
      </c>
      <c r="F45" s="9" t="str">
        <f>"哈尔滨剑桥学院"</f>
        <v>哈尔滨剑桥学院</v>
      </c>
      <c r="G45" s="9" t="str">
        <f t="shared" ref="G45:G54" si="10">"学前教育"</f>
        <v>学前教育</v>
      </c>
      <c r="H45" s="9" t="str">
        <f t="shared" ref="H45:H48" si="11">"本科"</f>
        <v>本科</v>
      </c>
      <c r="I45" s="9" t="s">
        <v>146</v>
      </c>
    </row>
    <row r="46" ht="14.25" spans="1:9">
      <c r="A46" s="3">
        <v>44</v>
      </c>
      <c r="B46" s="3" t="str">
        <f>"林艳"</f>
        <v>林艳</v>
      </c>
      <c r="C46" s="9" t="str">
        <f t="shared" si="9"/>
        <v>女</v>
      </c>
      <c r="D46" s="9" t="str">
        <f>"2002-01-15"</f>
        <v>2002-01-15</v>
      </c>
      <c r="E46" s="6" t="s">
        <v>157</v>
      </c>
      <c r="F46" s="9" t="str">
        <f>"琼台师范学院"</f>
        <v>琼台师范学院</v>
      </c>
      <c r="G46" s="9" t="str">
        <f t="shared" si="10"/>
        <v>学前教育</v>
      </c>
      <c r="H46" s="9" t="str">
        <f t="shared" si="8"/>
        <v>大专</v>
      </c>
      <c r="I46" s="9" t="s">
        <v>146</v>
      </c>
    </row>
    <row r="47" ht="14.25" spans="1:9">
      <c r="A47" s="3">
        <v>45</v>
      </c>
      <c r="B47" s="3" t="str">
        <f>"李晓燕"</f>
        <v>李晓燕</v>
      </c>
      <c r="C47" s="9" t="str">
        <f t="shared" si="9"/>
        <v>女</v>
      </c>
      <c r="D47" s="9" t="str">
        <f>"1995-02-15"</f>
        <v>1995-02-15</v>
      </c>
      <c r="E47" s="6" t="s">
        <v>158</v>
      </c>
      <c r="F47" s="9" t="str">
        <f>"西安欧亚学院"</f>
        <v>西安欧亚学院</v>
      </c>
      <c r="G47" s="9" t="str">
        <f>"教育学"</f>
        <v>教育学</v>
      </c>
      <c r="H47" s="9" t="str">
        <f t="shared" si="11"/>
        <v>本科</v>
      </c>
      <c r="I47" s="9" t="s">
        <v>146</v>
      </c>
    </row>
    <row r="48" ht="14.25" spans="1:9">
      <c r="A48" s="3">
        <v>46</v>
      </c>
      <c r="B48" s="3" t="str">
        <f>"李柔"</f>
        <v>李柔</v>
      </c>
      <c r="C48" s="9" t="str">
        <f t="shared" si="9"/>
        <v>女</v>
      </c>
      <c r="D48" s="9" t="str">
        <f>"1996-02-11"</f>
        <v>1996-02-11</v>
      </c>
      <c r="E48" s="6" t="s">
        <v>159</v>
      </c>
      <c r="F48" s="9" t="str">
        <f>"海南热带海洋学院"</f>
        <v>海南热带海洋学院</v>
      </c>
      <c r="G48" s="9" t="str">
        <f t="shared" si="10"/>
        <v>学前教育</v>
      </c>
      <c r="H48" s="9" t="str">
        <f t="shared" si="11"/>
        <v>本科</v>
      </c>
      <c r="I48" s="9" t="s">
        <v>146</v>
      </c>
    </row>
    <row r="49" ht="14.25" spans="1:9">
      <c r="A49" s="3">
        <v>47</v>
      </c>
      <c r="B49" s="3" t="str">
        <f>"黎金巧"</f>
        <v>黎金巧</v>
      </c>
      <c r="C49" s="9" t="str">
        <f t="shared" si="9"/>
        <v>女</v>
      </c>
      <c r="D49" s="9" t="str">
        <f>"2001-07-10"</f>
        <v>2001-07-10</v>
      </c>
      <c r="E49" s="6" t="s">
        <v>160</v>
      </c>
      <c r="F49" s="9" t="str">
        <f t="shared" ref="F49:F53" si="12">"琼台师范学院"</f>
        <v>琼台师范学院</v>
      </c>
      <c r="G49" s="9" t="str">
        <f t="shared" si="10"/>
        <v>学前教育</v>
      </c>
      <c r="H49" s="9" t="str">
        <f t="shared" si="8"/>
        <v>大专</v>
      </c>
      <c r="I49" s="9" t="s">
        <v>146</v>
      </c>
    </row>
    <row r="50" ht="14.25" spans="1:9">
      <c r="A50" s="3">
        <v>48</v>
      </c>
      <c r="B50" s="3" t="str">
        <f>"何琼晓"</f>
        <v>何琼晓</v>
      </c>
      <c r="C50" s="9" t="str">
        <f t="shared" si="9"/>
        <v>女</v>
      </c>
      <c r="D50" s="9" t="str">
        <f>"1998-10-19"</f>
        <v>1998-10-19</v>
      </c>
      <c r="E50" s="6" t="s">
        <v>161</v>
      </c>
      <c r="F50" s="9" t="str">
        <f>"汉江师范学院"</f>
        <v>汉江师范学院</v>
      </c>
      <c r="G50" s="9" t="str">
        <f t="shared" si="10"/>
        <v>学前教育</v>
      </c>
      <c r="H50" s="9" t="str">
        <f t="shared" si="8"/>
        <v>大专</v>
      </c>
      <c r="I50" s="9" t="s">
        <v>146</v>
      </c>
    </row>
    <row r="51" ht="14.25" spans="1:9">
      <c r="A51" s="3">
        <v>49</v>
      </c>
      <c r="B51" s="3" t="str">
        <f>"郭晓眯"</f>
        <v>郭晓眯</v>
      </c>
      <c r="C51" s="9" t="str">
        <f t="shared" si="9"/>
        <v>女</v>
      </c>
      <c r="D51" s="9" t="str">
        <f>"1997-07-02"</f>
        <v>1997-07-02</v>
      </c>
      <c r="E51" s="6" t="s">
        <v>162</v>
      </c>
      <c r="F51" s="9" t="str">
        <f>"长春光华学院"</f>
        <v>长春光华学院</v>
      </c>
      <c r="G51" s="9" t="str">
        <f t="shared" si="10"/>
        <v>学前教育</v>
      </c>
      <c r="H51" s="9" t="str">
        <f t="shared" ref="H51:H55" si="13">"本科"</f>
        <v>本科</v>
      </c>
      <c r="I51" s="9" t="s">
        <v>146</v>
      </c>
    </row>
    <row r="52" ht="14.25" spans="1:9">
      <c r="A52" s="3">
        <v>50</v>
      </c>
      <c r="B52" s="3" t="str">
        <f>"顾惠彬"</f>
        <v>顾惠彬</v>
      </c>
      <c r="C52" s="9" t="str">
        <f t="shared" si="9"/>
        <v>女</v>
      </c>
      <c r="D52" s="9" t="str">
        <f>"2000-10-03"</f>
        <v>2000-10-03</v>
      </c>
      <c r="E52" s="6" t="s">
        <v>163</v>
      </c>
      <c r="F52" s="9" t="str">
        <f t="shared" si="12"/>
        <v>琼台师范学院</v>
      </c>
      <c r="G52" s="9" t="str">
        <f t="shared" si="10"/>
        <v>学前教育</v>
      </c>
      <c r="H52" s="9" t="str">
        <f t="shared" ref="H52:H57" si="14">"大专"</f>
        <v>大专</v>
      </c>
      <c r="I52" s="9" t="s">
        <v>146</v>
      </c>
    </row>
    <row r="53" ht="14.25" spans="1:9">
      <c r="A53" s="3">
        <v>51</v>
      </c>
      <c r="B53" s="3" t="str">
        <f>"符畅"</f>
        <v>符畅</v>
      </c>
      <c r="C53" s="9" t="str">
        <f t="shared" si="9"/>
        <v>女</v>
      </c>
      <c r="D53" s="9" t="str">
        <f>"2001-12-16"</f>
        <v>2001-12-16</v>
      </c>
      <c r="E53" s="6" t="s">
        <v>164</v>
      </c>
      <c r="F53" s="9" t="str">
        <f t="shared" si="12"/>
        <v>琼台师范学院</v>
      </c>
      <c r="G53" s="9" t="str">
        <f t="shared" si="10"/>
        <v>学前教育</v>
      </c>
      <c r="H53" s="9" t="str">
        <f t="shared" si="14"/>
        <v>大专</v>
      </c>
      <c r="I53" s="9" t="s">
        <v>146</v>
      </c>
    </row>
    <row r="54" ht="14.25" spans="1:9">
      <c r="A54" s="3">
        <v>52</v>
      </c>
      <c r="B54" s="3" t="str">
        <f>"陈玉媛"</f>
        <v>陈玉媛</v>
      </c>
      <c r="C54" s="9" t="str">
        <f t="shared" si="9"/>
        <v>女</v>
      </c>
      <c r="D54" s="9" t="str">
        <f>"1999-10-01"</f>
        <v>1999-10-01</v>
      </c>
      <c r="E54" s="6" t="s">
        <v>165</v>
      </c>
      <c r="F54" s="9" t="str">
        <f>"西安翻译学院"</f>
        <v>西安翻译学院</v>
      </c>
      <c r="G54" s="9" t="str">
        <f t="shared" si="10"/>
        <v>学前教育</v>
      </c>
      <c r="H54" s="9" t="str">
        <f t="shared" si="13"/>
        <v>本科</v>
      </c>
      <c r="I54" s="9" t="s">
        <v>146</v>
      </c>
    </row>
    <row r="55" ht="28.5" spans="1:9">
      <c r="A55" s="3">
        <v>53</v>
      </c>
      <c r="B55" s="3" t="str">
        <f>"陈一星"</f>
        <v>陈一星</v>
      </c>
      <c r="C55" s="9" t="str">
        <f t="shared" si="9"/>
        <v>女</v>
      </c>
      <c r="D55" s="9" t="str">
        <f>"1999-09-08"</f>
        <v>1999-09-08</v>
      </c>
      <c r="E55" s="6" t="s">
        <v>166</v>
      </c>
      <c r="F55" s="9" t="str">
        <f>"西安思源学院"</f>
        <v>西安思源学院</v>
      </c>
      <c r="G55" s="9" t="str">
        <f>"学前教育专业"</f>
        <v>学前教育专业</v>
      </c>
      <c r="H55" s="9" t="str">
        <f t="shared" si="13"/>
        <v>本科</v>
      </c>
      <c r="I55" s="9" t="s">
        <v>146</v>
      </c>
    </row>
    <row r="56" ht="14.25" spans="1:9">
      <c r="A56" s="3">
        <v>54</v>
      </c>
      <c r="B56" s="3" t="str">
        <f>"陈仙仙"</f>
        <v>陈仙仙</v>
      </c>
      <c r="C56" s="9" t="str">
        <f t="shared" si="9"/>
        <v>女</v>
      </c>
      <c r="D56" s="9" t="str">
        <f>"2000-12-31"</f>
        <v>2000-12-31</v>
      </c>
      <c r="E56" s="6" t="s">
        <v>167</v>
      </c>
      <c r="F56" s="9" t="str">
        <f>"琼台师范学院"</f>
        <v>琼台师范学院</v>
      </c>
      <c r="G56" s="9" t="str">
        <f t="shared" ref="G56:G63" si="15">"学前教育"</f>
        <v>学前教育</v>
      </c>
      <c r="H56" s="9" t="str">
        <f t="shared" si="14"/>
        <v>大专</v>
      </c>
      <c r="I56" s="9" t="s">
        <v>146</v>
      </c>
    </row>
    <row r="57" ht="14.25" spans="1:9">
      <c r="A57" s="3">
        <v>55</v>
      </c>
      <c r="B57" s="3" t="str">
        <f>"陈佛红"</f>
        <v>陈佛红</v>
      </c>
      <c r="C57" s="9" t="str">
        <f t="shared" si="9"/>
        <v>女</v>
      </c>
      <c r="D57" s="9" t="str">
        <f>"2001-04-21"</f>
        <v>2001-04-21</v>
      </c>
      <c r="E57" s="6" t="s">
        <v>168</v>
      </c>
      <c r="F57" s="9" t="str">
        <f>"琼台师范学院"</f>
        <v>琼台师范学院</v>
      </c>
      <c r="G57" s="9" t="str">
        <f t="shared" si="15"/>
        <v>学前教育</v>
      </c>
      <c r="H57" s="9" t="str">
        <f t="shared" si="14"/>
        <v>大专</v>
      </c>
      <c r="I57" s="9" t="s">
        <v>146</v>
      </c>
    </row>
    <row r="58" ht="42.75" spans="1:9">
      <c r="A58" s="3">
        <v>56</v>
      </c>
      <c r="B58" s="3" t="str">
        <f>"王晓萍"</f>
        <v>王晓萍</v>
      </c>
      <c r="C58" s="9" t="str">
        <f t="shared" si="9"/>
        <v>女</v>
      </c>
      <c r="D58" s="9" t="str">
        <f>"1992-10-14"</f>
        <v>1992-10-14</v>
      </c>
      <c r="E58" s="6" t="s">
        <v>169</v>
      </c>
      <c r="F58" s="9" t="str">
        <f>"海口经济学院"</f>
        <v>海口经济学院</v>
      </c>
      <c r="G58" s="9" t="str">
        <f>"交通运输（空中乘务方向）"</f>
        <v>交通运输（空中乘务方向）</v>
      </c>
      <c r="H58" s="9" t="str">
        <f t="shared" ref="H58:H63" si="16">"本科"</f>
        <v>本科</v>
      </c>
      <c r="I58" s="9" t="s">
        <v>170</v>
      </c>
    </row>
    <row r="59" ht="42.75" spans="1:9">
      <c r="A59" s="3">
        <v>57</v>
      </c>
      <c r="B59" s="3" t="str">
        <f>"麦小芬"</f>
        <v>麦小芬</v>
      </c>
      <c r="C59" s="9" t="str">
        <f t="shared" si="9"/>
        <v>女</v>
      </c>
      <c r="D59" s="9" t="str">
        <f>"1991-11-15"</f>
        <v>1991-11-15</v>
      </c>
      <c r="E59" s="6" t="s">
        <v>171</v>
      </c>
      <c r="F59" s="9" t="str">
        <f>"琼台师范高等专科学校"</f>
        <v>琼台师范高等专科学校</v>
      </c>
      <c r="G59" s="9" t="str">
        <f>"初等教育（科学与数学方向）"</f>
        <v>初等教育（科学与数学方向）</v>
      </c>
      <c r="H59" s="9" t="str">
        <f>"大专"</f>
        <v>大专</v>
      </c>
      <c r="I59" s="9" t="s">
        <v>170</v>
      </c>
    </row>
    <row r="60" ht="14.25" spans="1:9">
      <c r="A60" s="3">
        <v>58</v>
      </c>
      <c r="B60" s="3" t="str">
        <f>"陈星玲"</f>
        <v>陈星玲</v>
      </c>
      <c r="C60" s="9" t="str">
        <f t="shared" si="9"/>
        <v>女</v>
      </c>
      <c r="D60" s="9" t="str">
        <f>"1995-04-15"</f>
        <v>1995-04-15</v>
      </c>
      <c r="E60" s="6" t="s">
        <v>172</v>
      </c>
      <c r="F60" s="9" t="str">
        <f>"海南师范大学"</f>
        <v>海南师范大学</v>
      </c>
      <c r="G60" s="9" t="str">
        <f t="shared" si="15"/>
        <v>学前教育</v>
      </c>
      <c r="H60" s="9" t="str">
        <f t="shared" si="16"/>
        <v>本科</v>
      </c>
      <c r="I60" s="9" t="s">
        <v>170</v>
      </c>
    </row>
    <row r="61" ht="28.5" spans="1:9">
      <c r="A61" s="3">
        <v>59</v>
      </c>
      <c r="B61" s="3" t="str">
        <f>"王銮英"</f>
        <v>王銮英</v>
      </c>
      <c r="C61" s="9" t="str">
        <f t="shared" si="9"/>
        <v>女</v>
      </c>
      <c r="D61" s="9" t="str">
        <f>"1999-07-13"</f>
        <v>1999-07-13</v>
      </c>
      <c r="E61" s="6" t="s">
        <v>173</v>
      </c>
      <c r="F61" s="9" t="str">
        <f>"赣州师范高等专科学校"</f>
        <v>赣州师范高等专科学校</v>
      </c>
      <c r="G61" s="9" t="str">
        <f t="shared" si="15"/>
        <v>学前教育</v>
      </c>
      <c r="H61" s="9" t="str">
        <f>"大专"</f>
        <v>大专</v>
      </c>
      <c r="I61" s="9" t="s">
        <v>174</v>
      </c>
    </row>
    <row r="62" ht="14.25" spans="1:9">
      <c r="A62" s="3">
        <v>60</v>
      </c>
      <c r="B62" s="3" t="str">
        <f>"林小青"</f>
        <v>林小青</v>
      </c>
      <c r="C62" s="9" t="str">
        <f t="shared" si="9"/>
        <v>女</v>
      </c>
      <c r="D62" s="9" t="str">
        <f>"1998-07-01"</f>
        <v>1998-07-01</v>
      </c>
      <c r="E62" s="6" t="s">
        <v>175</v>
      </c>
      <c r="F62" s="9" t="str">
        <f>"通化师范学院"</f>
        <v>通化师范学院</v>
      </c>
      <c r="G62" s="9" t="str">
        <f t="shared" si="15"/>
        <v>学前教育</v>
      </c>
      <c r="H62" s="9" t="str">
        <f t="shared" si="16"/>
        <v>本科</v>
      </c>
      <c r="I62" s="9" t="s">
        <v>174</v>
      </c>
    </row>
    <row r="63" ht="14.25" spans="1:9">
      <c r="A63" s="3">
        <v>61</v>
      </c>
      <c r="B63" s="3" t="str">
        <f>"李晓婷"</f>
        <v>李晓婷</v>
      </c>
      <c r="C63" s="9" t="str">
        <f t="shared" si="9"/>
        <v>女</v>
      </c>
      <c r="D63" s="9" t="str">
        <f>"1998-07-14"</f>
        <v>1998-07-14</v>
      </c>
      <c r="E63" s="6" t="s">
        <v>176</v>
      </c>
      <c r="F63" s="9" t="str">
        <f>"琼台师范学院"</f>
        <v>琼台师范学院</v>
      </c>
      <c r="G63" s="9" t="str">
        <f t="shared" si="15"/>
        <v>学前教育</v>
      </c>
      <c r="H63" s="9" t="str">
        <f t="shared" si="16"/>
        <v>本科</v>
      </c>
      <c r="I63" s="9" t="s">
        <v>174</v>
      </c>
    </row>
    <row r="64" ht="14.25" spans="1:9">
      <c r="A64" s="3">
        <v>62</v>
      </c>
      <c r="B64" s="3" t="s">
        <v>177</v>
      </c>
      <c r="C64" s="9" t="s">
        <v>11</v>
      </c>
      <c r="D64" s="9" t="s">
        <v>178</v>
      </c>
      <c r="E64" s="6" t="s">
        <v>179</v>
      </c>
      <c r="F64" s="9" t="s">
        <v>20</v>
      </c>
      <c r="G64" s="9" t="s">
        <v>15</v>
      </c>
      <c r="H64" s="9" t="s">
        <v>16</v>
      </c>
      <c r="I64" s="9" t="s">
        <v>180</v>
      </c>
    </row>
    <row r="65" ht="14.25" spans="1:9">
      <c r="A65" s="3">
        <v>63</v>
      </c>
      <c r="B65" s="3" t="s">
        <v>181</v>
      </c>
      <c r="C65" s="9" t="s">
        <v>11</v>
      </c>
      <c r="D65" s="9" t="s">
        <v>182</v>
      </c>
      <c r="E65" s="6" t="s">
        <v>183</v>
      </c>
      <c r="F65" s="9" t="s">
        <v>184</v>
      </c>
      <c r="G65" s="9" t="s">
        <v>23</v>
      </c>
      <c r="H65" s="9" t="s">
        <v>16</v>
      </c>
      <c r="I65" s="9" t="s">
        <v>180</v>
      </c>
    </row>
    <row r="66" ht="14.25" spans="1:9">
      <c r="A66" s="3">
        <v>64</v>
      </c>
      <c r="B66" s="3" t="s">
        <v>185</v>
      </c>
      <c r="C66" s="9" t="s">
        <v>11</v>
      </c>
      <c r="D66" s="9" t="s">
        <v>186</v>
      </c>
      <c r="E66" s="6" t="s">
        <v>187</v>
      </c>
      <c r="F66" s="9" t="s">
        <v>188</v>
      </c>
      <c r="G66" s="9" t="s">
        <v>15</v>
      </c>
      <c r="H66" s="9" t="s">
        <v>47</v>
      </c>
      <c r="I66" s="9" t="s">
        <v>180</v>
      </c>
    </row>
    <row r="67" ht="14.25" spans="1:9">
      <c r="A67" s="3">
        <v>65</v>
      </c>
      <c r="B67" s="3" t="s">
        <v>189</v>
      </c>
      <c r="C67" s="9" t="s">
        <v>11</v>
      </c>
      <c r="D67" s="9" t="s">
        <v>190</v>
      </c>
      <c r="E67" s="6" t="s">
        <v>191</v>
      </c>
      <c r="F67" s="9" t="s">
        <v>192</v>
      </c>
      <c r="G67" s="9" t="s">
        <v>15</v>
      </c>
      <c r="H67" s="9" t="s">
        <v>47</v>
      </c>
      <c r="I67" s="9" t="s">
        <v>180</v>
      </c>
    </row>
    <row r="68" ht="14.25" spans="1:9">
      <c r="A68" s="3">
        <v>66</v>
      </c>
      <c r="B68" s="3" t="s">
        <v>193</v>
      </c>
      <c r="C68" s="9" t="s">
        <v>11</v>
      </c>
      <c r="D68" s="9" t="s">
        <v>194</v>
      </c>
      <c r="E68" s="6" t="s">
        <v>195</v>
      </c>
      <c r="F68" s="9" t="s">
        <v>28</v>
      </c>
      <c r="G68" s="9" t="s">
        <v>196</v>
      </c>
      <c r="H68" s="9" t="s">
        <v>47</v>
      </c>
      <c r="I68" s="9" t="s">
        <v>180</v>
      </c>
    </row>
    <row r="69" ht="28.5" spans="1:9">
      <c r="A69" s="3">
        <v>67</v>
      </c>
      <c r="B69" s="3" t="s">
        <v>197</v>
      </c>
      <c r="C69" s="9" t="s">
        <v>11</v>
      </c>
      <c r="D69" s="9" t="s">
        <v>198</v>
      </c>
      <c r="E69" s="6" t="s">
        <v>199</v>
      </c>
      <c r="F69" s="9" t="s">
        <v>36</v>
      </c>
      <c r="G69" s="9" t="s">
        <v>200</v>
      </c>
      <c r="H69" s="9" t="s">
        <v>47</v>
      </c>
      <c r="I69" s="9" t="s">
        <v>180</v>
      </c>
    </row>
    <row r="70" ht="42.75" spans="1:9">
      <c r="A70" s="3">
        <v>68</v>
      </c>
      <c r="B70" s="3" t="s">
        <v>201</v>
      </c>
      <c r="C70" s="9" t="s">
        <v>11</v>
      </c>
      <c r="D70" s="9" t="s">
        <v>202</v>
      </c>
      <c r="E70" s="6" t="s">
        <v>203</v>
      </c>
      <c r="F70" s="9" t="s">
        <v>85</v>
      </c>
      <c r="G70" s="9" t="s">
        <v>204</v>
      </c>
      <c r="H70" s="9" t="s">
        <v>47</v>
      </c>
      <c r="I70" s="9" t="s">
        <v>180</v>
      </c>
    </row>
  </sheetData>
  <mergeCells count="1">
    <mergeCell ref="A1:I1"/>
  </mergeCells>
  <conditionalFormatting sqref="B35:B57">
    <cfRule type="duplicateValues" dxfId="0" priority="12"/>
  </conditionalFormatting>
  <conditionalFormatting sqref="B58:B60">
    <cfRule type="duplicateValues" dxfId="0" priority="11"/>
  </conditionalFormatting>
  <conditionalFormatting sqref="B61:B63">
    <cfRule type="duplicateValues" dxfId="0" priority="10"/>
  </conditionalFormatting>
  <conditionalFormatting sqref="B64:B70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天涯区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尾巴熊</cp:lastModifiedBy>
  <dcterms:created xsi:type="dcterms:W3CDTF">2022-05-24T09:32:00Z</dcterms:created>
  <dcterms:modified xsi:type="dcterms:W3CDTF">2022-05-24T10:27:59Z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4430C36E566E47F496FF283A4D753A22</vt:lpwstr>
  </property>
</Properties>
</file>